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KULIAH PRAKTEK\"/>
    </mc:Choice>
  </mc:AlternateContent>
  <xr:revisionPtr revIDLastSave="0" documentId="13_ncr:1_{D634BCA2-3A5D-479E-85CD-D3CC98A1D882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E21" i="2"/>
  <c r="F21" i="2"/>
  <c r="G21" i="2"/>
  <c r="H21" i="2"/>
  <c r="D21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3" i="2"/>
  <c r="K4" i="2"/>
  <c r="K5" i="2"/>
  <c r="K6" i="2"/>
  <c r="K7" i="2"/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C21" i="2"/>
  <c r="J21" i="2"/>
  <c r="K21" i="2" s="1"/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F26" i="1"/>
  <c r="G26" i="1" s="1"/>
  <c r="G27" i="1" s="1"/>
  <c r="F29" i="1" s="1"/>
  <c r="F30" i="1" s="1"/>
  <c r="F31" i="1" s="1"/>
  <c r="J3" i="1"/>
  <c r="K3" i="1" s="1"/>
  <c r="N3" i="1" s="1"/>
  <c r="O3" i="1" s="1"/>
  <c r="I22" i="1" s="1"/>
  <c r="G3" i="1" s="1"/>
  <c r="J4" i="1"/>
  <c r="K4" i="1" s="1"/>
  <c r="N4" i="1" s="1"/>
  <c r="O4" i="1" s="1"/>
  <c r="I23" i="1" s="1"/>
  <c r="G4" i="1" s="1"/>
  <c r="J5" i="1"/>
  <c r="K5" i="1" s="1"/>
  <c r="N5" i="1" s="1"/>
  <c r="O5" i="1" s="1"/>
  <c r="I24" i="1" s="1"/>
  <c r="G5" i="1" s="1"/>
  <c r="J6" i="1"/>
  <c r="K6" i="1" s="1"/>
  <c r="N6" i="1" s="1"/>
  <c r="O6" i="1" s="1"/>
  <c r="J7" i="1"/>
  <c r="K7" i="1" s="1"/>
  <c r="N7" i="1" s="1"/>
  <c r="O7" i="1" s="1"/>
  <c r="I26" i="1" s="1"/>
  <c r="G7" i="1" s="1"/>
  <c r="J8" i="1"/>
  <c r="K8" i="1" s="1"/>
  <c r="N8" i="1" s="1"/>
  <c r="O8" i="1" s="1"/>
  <c r="I27" i="1" s="1"/>
  <c r="G8" i="1" s="1"/>
  <c r="J9" i="1"/>
  <c r="K9" i="1" s="1"/>
  <c r="N9" i="1" s="1"/>
  <c r="O9" i="1" s="1"/>
  <c r="I28" i="1" s="1"/>
  <c r="G9" i="1" s="1"/>
  <c r="J10" i="1"/>
  <c r="K10" i="1" s="1"/>
  <c r="N10" i="1" s="1"/>
  <c r="O10" i="1" s="1"/>
  <c r="I29" i="1" s="1"/>
  <c r="G10" i="1" s="1"/>
  <c r="J11" i="1"/>
  <c r="K11" i="1" s="1"/>
  <c r="N11" i="1" s="1"/>
  <c r="O11" i="1" s="1"/>
  <c r="I30" i="1" s="1"/>
  <c r="G11" i="1" s="1"/>
  <c r="J12" i="1"/>
  <c r="K12" i="1" s="1"/>
  <c r="J13" i="1"/>
  <c r="K13" i="1" s="1"/>
  <c r="J14" i="1"/>
  <c r="K14" i="1" s="1"/>
  <c r="N14" i="1" s="1"/>
  <c r="J15" i="1"/>
  <c r="K15" i="1" s="1"/>
  <c r="J16" i="1"/>
  <c r="K16" i="1" s="1"/>
  <c r="J17" i="1"/>
  <c r="K17" i="1" s="1"/>
  <c r="J18" i="1"/>
  <c r="K18" i="1" s="1"/>
  <c r="N18" i="1" s="1"/>
  <c r="J19" i="1"/>
  <c r="K19" i="1" s="1"/>
  <c r="J2" i="1"/>
  <c r="K2" i="1" s="1"/>
  <c r="N2" i="1" s="1"/>
  <c r="O2" i="1" s="1"/>
  <c r="I21" i="1" s="1"/>
  <c r="G2" i="1" s="1"/>
  <c r="P6" i="2" l="1"/>
  <c r="M3" i="2"/>
  <c r="N3" i="2"/>
  <c r="N19" i="1"/>
  <c r="O19" i="1" s="1"/>
  <c r="I38" i="1" s="1"/>
  <c r="G19" i="1" s="1"/>
  <c r="N17" i="1"/>
  <c r="O17" i="1" s="1"/>
  <c r="I36" i="1" s="1"/>
  <c r="N16" i="1"/>
  <c r="O16" i="1" s="1"/>
  <c r="I35" i="1" s="1"/>
  <c r="N15" i="1"/>
  <c r="O15" i="1" s="1"/>
  <c r="I34" i="1" s="1"/>
  <c r="N13" i="1"/>
  <c r="O13" i="1" s="1"/>
  <c r="I32" i="1" s="1"/>
  <c r="N12" i="1"/>
  <c r="O12" i="1" s="1"/>
  <c r="I31" i="1" s="1"/>
  <c r="I25" i="1"/>
  <c r="G6" i="1" s="1"/>
  <c r="F3" i="1"/>
  <c r="F6" i="1"/>
  <c r="F7" i="1"/>
  <c r="F5" i="1"/>
  <c r="F10" i="1"/>
  <c r="F11" i="1"/>
  <c r="F9" i="1"/>
  <c r="O18" i="1"/>
  <c r="I37" i="1" s="1"/>
  <c r="O14" i="1"/>
  <c r="I33" i="1" s="1"/>
  <c r="F8" i="1"/>
  <c r="F4" i="1"/>
  <c r="F2" i="1"/>
  <c r="F19" i="1"/>
  <c r="M7" i="2" l="1"/>
  <c r="N7" i="2"/>
  <c r="M6" i="2"/>
  <c r="N6" i="2"/>
  <c r="M5" i="2"/>
  <c r="N5" i="2"/>
  <c r="M4" i="2"/>
  <c r="N4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F14" i="1"/>
  <c r="G14" i="1"/>
  <c r="F18" i="1"/>
  <c r="G18" i="1"/>
  <c r="F12" i="1"/>
  <c r="G12" i="1"/>
  <c r="F13" i="1"/>
  <c r="G13" i="1"/>
  <c r="F15" i="1"/>
  <c r="G15" i="1"/>
  <c r="F16" i="1"/>
  <c r="G16" i="1"/>
  <c r="F17" i="1"/>
  <c r="G17" i="1"/>
</calcChain>
</file>

<file path=xl/sharedStrings.xml><?xml version="1.0" encoding="utf-8"?>
<sst xmlns="http://schemas.openxmlformats.org/spreadsheetml/2006/main" count="65" uniqueCount="40">
  <si>
    <t>Jumlah produksi</t>
  </si>
  <si>
    <t>Jumlah Waste</t>
  </si>
  <si>
    <t>Proporsi Waste (p)</t>
  </si>
  <si>
    <t>CL</t>
  </si>
  <si>
    <t>UCL</t>
  </si>
  <si>
    <t>LCL</t>
  </si>
  <si>
    <t>Kode Order</t>
  </si>
  <si>
    <t>52b</t>
  </si>
  <si>
    <t>57a</t>
  </si>
  <si>
    <t>58a</t>
  </si>
  <si>
    <t>58b</t>
  </si>
  <si>
    <t>58c</t>
  </si>
  <si>
    <t xml:space="preserve">Tgl </t>
  </si>
  <si>
    <t>1-9/7/15</t>
  </si>
  <si>
    <t>6-27/7/15</t>
  </si>
  <si>
    <t>7-15/7/15</t>
  </si>
  <si>
    <t>22-30/7/15</t>
  </si>
  <si>
    <t>3-7/8/15</t>
  </si>
  <si>
    <t>7-8/8/15</t>
  </si>
  <si>
    <t>7-14/8/15</t>
  </si>
  <si>
    <t>20-27/8/15</t>
  </si>
  <si>
    <t>21-28/8/15</t>
  </si>
  <si>
    <t>1-10/9/15</t>
  </si>
  <si>
    <t>14-17/9/15</t>
  </si>
  <si>
    <t>16-18/9/15</t>
  </si>
  <si>
    <t>16-26/9/15</t>
  </si>
  <si>
    <t>Jenis Waste (Ekp)</t>
  </si>
  <si>
    <t>Mesin</t>
  </si>
  <si>
    <t>A</t>
  </si>
  <si>
    <t>B</t>
  </si>
  <si>
    <t>C</t>
  </si>
  <si>
    <t>D</t>
  </si>
  <si>
    <t>E</t>
  </si>
  <si>
    <t xml:space="preserve">Mits </t>
  </si>
  <si>
    <t>Mitsubishi</t>
  </si>
  <si>
    <t>Gto 52</t>
  </si>
  <si>
    <t>Mits</t>
  </si>
  <si>
    <t>Goss</t>
  </si>
  <si>
    <t>Sor M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</si>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</sst>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"/>
    <numFmt numFmtId="166" formatCode="0.0000000"/>
    <numFmt numFmtId="167" formatCode="d\.m\.yy;@"/>
    <numFmt numFmtId="168" formatCode="dd/mm/yy;@"/>
  </numFmts>
  <fonts count="7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  <xf numFmtId="165" fontId="0" fillId="0" borderId="1" xfId="0" applyNumberFormat="1" applyBorder="1"/>
    <xf numFmtId="166" fontId="0" fillId="0" borderId="0" xfId="0" applyNumberFormat="1"/>
    <xf numFmtId="167" fontId="3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168" fontId="5" fillId="0" borderId="6" xfId="0" applyNumberFormat="1" applyFont="1" applyBorder="1" applyAlignment="1">
      <alignment horizontal="right"/>
    </xf>
    <xf numFmtId="0" fontId="5" fillId="0" borderId="3" xfId="0" applyFont="1" applyBorder="1"/>
    <xf numFmtId="0" fontId="6" fillId="0" borderId="3" xfId="0" applyFont="1" applyBorder="1"/>
    <xf numFmtId="164" fontId="5" fillId="0" borderId="1" xfId="0" applyNumberFormat="1" applyFont="1" applyBorder="1"/>
    <xf numFmtId="164" fontId="5" fillId="0" borderId="7" xfId="0" applyNumberFormat="1" applyFont="1" applyBorder="1"/>
    <xf numFmtId="0" fontId="5" fillId="0" borderId="1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3" xfId="0" applyFont="1" applyBorder="1" applyAlignment="1">
      <alignment horizontal="center"/>
    </xf>
    <xf numFmtId="164" fontId="5" fillId="0" borderId="11" xfId="0" applyNumberFormat="1" applyFont="1" applyBorder="1"/>
    <xf numFmtId="0" fontId="5" fillId="0" borderId="12" xfId="0" applyFont="1" applyBorder="1"/>
    <xf numFmtId="9" fontId="5" fillId="0" borderId="9" xfId="0" applyNumberFormat="1" applyFont="1" applyBorder="1"/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 Chart jumlah cacat produksi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899463367440573E-2"/>
          <c:y val="0.12912097476066145"/>
          <c:w val="0.81734087515142473"/>
          <c:h val="0.49873453807830159"/>
        </c:manualLayout>
      </c:layout>
      <c:lineChart>
        <c:grouping val="standard"/>
        <c:varyColors val="0"/>
        <c:ser>
          <c:idx val="0"/>
          <c:order val="0"/>
          <c:tx>
            <c:strRef>
              <c:f>Sheet2!$K$1</c:f>
              <c:strCache>
                <c:ptCount val="1"/>
                <c:pt idx="0">
                  <c:v>Proporsi Waste (p)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0"/>
              <c:layout>
                <c:manualLayout>
                  <c:x val="-3.012998719104322E-2"/>
                  <c:y val="-3.506433026216067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C4-43FD-A794-325A5DC09DF5}"/>
                </c:ext>
              </c:extLst>
            </c:dLbl>
            <c:dLbl>
              <c:idx val="14"/>
              <c:layout>
                <c:manualLayout>
                  <c:x val="-2.8121669275898604E-2"/>
                  <c:y val="3.506433026216065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95-4F32-9E01-51205B46B0D1}"/>
                </c:ext>
              </c:extLst>
            </c:dLbl>
            <c:dLbl>
              <c:idx val="15"/>
              <c:layout>
                <c:manualLayout>
                  <c:x val="-5.0403665894339776E-2"/>
                  <c:y val="3.5113213848873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C4-43FD-A794-325A5DC09DF5}"/>
                </c:ext>
              </c:extLst>
            </c:dLbl>
            <c:dLbl>
              <c:idx val="16"/>
              <c:layout>
                <c:manualLayout>
                  <c:x val="-3.6422085854508825E-2"/>
                  <c:y val="2.100903764357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C4-43FD-A794-325A5DC09DF5}"/>
                </c:ext>
              </c:extLst>
            </c:dLbl>
            <c:dLbl>
              <c:idx val="17"/>
              <c:layout>
                <c:manualLayout>
                  <c:x val="-5.07131621619912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C4-43FD-A794-325A5DC09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Sheet2!$A$3:$A$20</c:f>
              <c:numCache>
                <c:formatCode>dd/mm/yy;@</c:formatCode>
                <c:ptCount val="18"/>
                <c:pt idx="0">
                  <c:v>42248</c:v>
                </c:pt>
                <c:pt idx="1">
                  <c:v>42194</c:v>
                </c:pt>
                <c:pt idx="2">
                  <c:v>42200</c:v>
                </c:pt>
                <c:pt idx="3">
                  <c:v>42212</c:v>
                </c:pt>
                <c:pt idx="4">
                  <c:v>42215</c:v>
                </c:pt>
                <c:pt idx="5">
                  <c:v>42219</c:v>
                </c:pt>
                <c:pt idx="6">
                  <c:v>42224</c:v>
                </c:pt>
                <c:pt idx="7">
                  <c:v>42230</c:v>
                </c:pt>
                <c:pt idx="8">
                  <c:v>42236</c:v>
                </c:pt>
                <c:pt idx="9">
                  <c:v>42244</c:v>
                </c:pt>
                <c:pt idx="10">
                  <c:v>42257</c:v>
                </c:pt>
                <c:pt idx="11">
                  <c:v>42261</c:v>
                </c:pt>
                <c:pt idx="12">
                  <c:v>42263</c:v>
                </c:pt>
                <c:pt idx="13">
                  <c:v>42265</c:v>
                </c:pt>
                <c:pt idx="14">
                  <c:v>42273</c:v>
                </c:pt>
                <c:pt idx="15">
                  <c:v>42269</c:v>
                </c:pt>
                <c:pt idx="16">
                  <c:v>42276</c:v>
                </c:pt>
                <c:pt idx="17">
                  <c:v>42277</c:v>
                </c:pt>
              </c:numCache>
            </c:numRef>
          </c:cat>
          <c:val>
            <c:numRef>
              <c:f>Sheet2!$K$3:$K$20</c:f>
              <c:numCache>
                <c:formatCode>0.000</c:formatCode>
                <c:ptCount val="18"/>
                <c:pt idx="0">
                  <c:v>8.1967213114754092E-2</c:v>
                </c:pt>
                <c:pt idx="1">
                  <c:v>7.4999999999999997E-2</c:v>
                </c:pt>
                <c:pt idx="2">
                  <c:v>7.6666666666666661E-2</c:v>
                </c:pt>
                <c:pt idx="3">
                  <c:v>7.2463768115942032E-2</c:v>
                </c:pt>
                <c:pt idx="4">
                  <c:v>0.08</c:v>
                </c:pt>
                <c:pt idx="5">
                  <c:v>7.0588235294117646E-2</c:v>
                </c:pt>
                <c:pt idx="6">
                  <c:v>8.3333333333333329E-2</c:v>
                </c:pt>
                <c:pt idx="7">
                  <c:v>8.7499999999999994E-2</c:v>
                </c:pt>
                <c:pt idx="8">
                  <c:v>8.5185185185185183E-2</c:v>
                </c:pt>
                <c:pt idx="9">
                  <c:v>8.3333333333333329E-2</c:v>
                </c:pt>
                <c:pt idx="10">
                  <c:v>9.4285714285714292E-2</c:v>
                </c:pt>
                <c:pt idx="11">
                  <c:v>8.8068181818181823E-2</c:v>
                </c:pt>
                <c:pt idx="12">
                  <c:v>7.6923076923076927E-2</c:v>
                </c:pt>
                <c:pt idx="13">
                  <c:v>8.4000000000000005E-2</c:v>
                </c:pt>
                <c:pt idx="14">
                  <c:v>7.6555023923444973E-2</c:v>
                </c:pt>
                <c:pt idx="15">
                  <c:v>6.5000000000000002E-2</c:v>
                </c:pt>
                <c:pt idx="16">
                  <c:v>7.8947368421052627E-2</c:v>
                </c:pt>
                <c:pt idx="17">
                  <c:v>8.5714285714285715E-2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4-43FD-A794-325A5DC09DF5}"/>
            </c:ext>
          </c:extLst>
        </c:ser>
        <c:ser>
          <c:idx val="1"/>
          <c:order val="1"/>
          <c:tx>
            <c:strRef>
              <c:f>Sheet2!$L$1</c:f>
              <c:strCache>
                <c:ptCount val="1"/>
                <c:pt idx="0">
                  <c:v>CL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layout>
                <c:manualLayout>
                  <c:x val="2.2675698133633179E-2"/>
                  <c:y val="0"/>
                </c:manualLayout>
              </c:layout>
              <c:tx>
                <c:rich>
                  <a:bodyPr/>
                  <a:lstStyle/>
                  <a:p>
                    <a:fld id="{F29B6AC1-21DE-47EB-9CE8-BA2F2D7C2A51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8C4-43FD-A794-325A5DC09DF5}"/>
                </c:ext>
              </c:extLst>
            </c:dLbl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Sheet2!$A$3:$A$20</c:f>
              <c:numCache>
                <c:formatCode>dd/mm/yy;@</c:formatCode>
                <c:ptCount val="18"/>
                <c:pt idx="0">
                  <c:v>42248</c:v>
                </c:pt>
                <c:pt idx="1">
                  <c:v>42194</c:v>
                </c:pt>
                <c:pt idx="2">
                  <c:v>42200</c:v>
                </c:pt>
                <c:pt idx="3">
                  <c:v>42212</c:v>
                </c:pt>
                <c:pt idx="4">
                  <c:v>42215</c:v>
                </c:pt>
                <c:pt idx="5">
                  <c:v>42219</c:v>
                </c:pt>
                <c:pt idx="6">
                  <c:v>42224</c:v>
                </c:pt>
                <c:pt idx="7">
                  <c:v>42230</c:v>
                </c:pt>
                <c:pt idx="8">
                  <c:v>42236</c:v>
                </c:pt>
                <c:pt idx="9">
                  <c:v>42244</c:v>
                </c:pt>
                <c:pt idx="10">
                  <c:v>42257</c:v>
                </c:pt>
                <c:pt idx="11">
                  <c:v>42261</c:v>
                </c:pt>
                <c:pt idx="12">
                  <c:v>42263</c:v>
                </c:pt>
                <c:pt idx="13">
                  <c:v>42265</c:v>
                </c:pt>
                <c:pt idx="14">
                  <c:v>42273</c:v>
                </c:pt>
                <c:pt idx="15">
                  <c:v>42269</c:v>
                </c:pt>
                <c:pt idx="16">
                  <c:v>42276</c:v>
                </c:pt>
                <c:pt idx="17">
                  <c:v>42277</c:v>
                </c:pt>
              </c:numCache>
            </c:numRef>
          </c:cat>
          <c:val>
            <c:numRef>
              <c:f>Sheet2!$L$3:$L$20</c:f>
              <c:numCache>
                <c:formatCode>0.000</c:formatCode>
                <c:ptCount val="18"/>
                <c:pt idx="0">
                  <c:v>8.02828618968386E-2</c:v>
                </c:pt>
                <c:pt idx="1">
                  <c:v>8.02828618968386E-2</c:v>
                </c:pt>
                <c:pt idx="2">
                  <c:v>8.02828618968386E-2</c:v>
                </c:pt>
                <c:pt idx="3">
                  <c:v>8.02828618968386E-2</c:v>
                </c:pt>
                <c:pt idx="4">
                  <c:v>8.02828618968386E-2</c:v>
                </c:pt>
                <c:pt idx="5">
                  <c:v>8.02828618968386E-2</c:v>
                </c:pt>
                <c:pt idx="6">
                  <c:v>8.02828618968386E-2</c:v>
                </c:pt>
                <c:pt idx="7">
                  <c:v>8.02828618968386E-2</c:v>
                </c:pt>
                <c:pt idx="8">
                  <c:v>8.02828618968386E-2</c:v>
                </c:pt>
                <c:pt idx="9">
                  <c:v>8.02828618968386E-2</c:v>
                </c:pt>
                <c:pt idx="10">
                  <c:v>8.02828618968386E-2</c:v>
                </c:pt>
                <c:pt idx="11">
                  <c:v>8.02828618968386E-2</c:v>
                </c:pt>
                <c:pt idx="12">
                  <c:v>8.02828618968386E-2</c:v>
                </c:pt>
                <c:pt idx="13">
                  <c:v>8.02828618968386E-2</c:v>
                </c:pt>
                <c:pt idx="14">
                  <c:v>8.02828618968386E-2</c:v>
                </c:pt>
                <c:pt idx="15">
                  <c:v>8.02828618968386E-2</c:v>
                </c:pt>
                <c:pt idx="16">
                  <c:v>8.02828618968386E-2</c:v>
                </c:pt>
                <c:pt idx="17">
                  <c:v>8.02828618968386E-2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4-43FD-A794-325A5DC09DF5}"/>
            </c:ext>
          </c:extLst>
        </c:ser>
        <c:ser>
          <c:idx val="2"/>
          <c:order val="2"/>
          <c:tx>
            <c:strRef>
              <c:f>Sheet2!$M$1</c:f>
              <c:strCache>
                <c:ptCount val="1"/>
                <c:pt idx="0">
                  <c:v>UCL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7"/>
              <c:layout>
                <c:manualLayout>
                  <c:x val="1.4094821524520481E-2"/>
                  <c:y val="0"/>
                </c:manualLayout>
              </c:layout>
              <c:tx>
                <c:rich>
                  <a:bodyPr/>
                  <a:lstStyle/>
                  <a:p>
                    <a:fld id="{073630FC-DDD5-4E7F-B70B-683D13156B36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8C4-43FD-A794-325A5DC09DF5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Sheet2!$A$3:$A$20</c:f>
              <c:numCache>
                <c:formatCode>dd/mm/yy;@</c:formatCode>
                <c:ptCount val="18"/>
                <c:pt idx="0">
                  <c:v>42248</c:v>
                </c:pt>
                <c:pt idx="1">
                  <c:v>42194</c:v>
                </c:pt>
                <c:pt idx="2">
                  <c:v>42200</c:v>
                </c:pt>
                <c:pt idx="3">
                  <c:v>42212</c:v>
                </c:pt>
                <c:pt idx="4">
                  <c:v>42215</c:v>
                </c:pt>
                <c:pt idx="5">
                  <c:v>42219</c:v>
                </c:pt>
                <c:pt idx="6">
                  <c:v>42224</c:v>
                </c:pt>
                <c:pt idx="7">
                  <c:v>42230</c:v>
                </c:pt>
                <c:pt idx="8">
                  <c:v>42236</c:v>
                </c:pt>
                <c:pt idx="9">
                  <c:v>42244</c:v>
                </c:pt>
                <c:pt idx="10">
                  <c:v>42257</c:v>
                </c:pt>
                <c:pt idx="11">
                  <c:v>42261</c:v>
                </c:pt>
                <c:pt idx="12">
                  <c:v>42263</c:v>
                </c:pt>
                <c:pt idx="13">
                  <c:v>42265</c:v>
                </c:pt>
                <c:pt idx="14">
                  <c:v>42273</c:v>
                </c:pt>
                <c:pt idx="15">
                  <c:v>42269</c:v>
                </c:pt>
                <c:pt idx="16">
                  <c:v>42276</c:v>
                </c:pt>
                <c:pt idx="17">
                  <c:v>42277</c:v>
                </c:pt>
              </c:numCache>
            </c:numRef>
          </c:cat>
          <c:val>
            <c:numRef>
              <c:f>Sheet2!$M$3:$M$20</c:f>
              <c:numCache>
                <c:formatCode>0.000</c:formatCode>
                <c:ptCount val="18"/>
                <c:pt idx="0">
                  <c:v>9.2039349430761308E-2</c:v>
                </c:pt>
                <c:pt idx="1">
                  <c:v>9.2039349430761308E-2</c:v>
                </c:pt>
                <c:pt idx="2">
                  <c:v>9.2039349430761308E-2</c:v>
                </c:pt>
                <c:pt idx="3">
                  <c:v>9.2039349430761308E-2</c:v>
                </c:pt>
                <c:pt idx="4">
                  <c:v>9.2039349430761308E-2</c:v>
                </c:pt>
                <c:pt idx="5">
                  <c:v>9.2039349430761308E-2</c:v>
                </c:pt>
                <c:pt idx="6">
                  <c:v>9.2039349430761308E-2</c:v>
                </c:pt>
                <c:pt idx="7">
                  <c:v>9.2039349430761308E-2</c:v>
                </c:pt>
                <c:pt idx="8">
                  <c:v>9.2039349430761308E-2</c:v>
                </c:pt>
                <c:pt idx="9">
                  <c:v>9.2039349430761308E-2</c:v>
                </c:pt>
                <c:pt idx="10">
                  <c:v>9.2039349430761308E-2</c:v>
                </c:pt>
                <c:pt idx="11">
                  <c:v>9.2039349430761308E-2</c:v>
                </c:pt>
                <c:pt idx="12">
                  <c:v>9.2039349430761308E-2</c:v>
                </c:pt>
                <c:pt idx="13">
                  <c:v>9.2039349430761308E-2</c:v>
                </c:pt>
                <c:pt idx="14">
                  <c:v>9.2039349430761308E-2</c:v>
                </c:pt>
                <c:pt idx="15">
                  <c:v>9.2039349430761308E-2</c:v>
                </c:pt>
                <c:pt idx="16">
                  <c:v>9.2039349430761308E-2</c:v>
                </c:pt>
                <c:pt idx="17">
                  <c:v>9.2039349430761308E-2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C4-43FD-A794-325A5DC09DF5}"/>
            </c:ext>
          </c:extLst>
        </c:ser>
        <c:ser>
          <c:idx val="3"/>
          <c:order val="3"/>
          <c:tx>
            <c:strRef>
              <c:f>Sheet2!$N$1</c:f>
              <c:strCache>
                <c:ptCount val="1"/>
                <c:pt idx="0">
                  <c:v>LCL</c:v>
                </c:pt>
              </c:strCache>
            </c:strRef>
          </c:tx>
          <c:spPr>
            <a:ln w="349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7"/>
              <c:layout>
                <c:manualLayout>
                  <c:x val="1.4094821524520481E-2"/>
                  <c:y val="0"/>
                </c:manualLayout>
              </c:layout>
              <c:tx>
                <c:rich>
                  <a:bodyPr/>
                  <a:lstStyle/>
                  <a:p>
                    <a:fld id="{A8C4FC51-9EA3-424D-8FEF-06C3F97F2516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8C4-43FD-A794-325A5DC09DF5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Sheet2!$A$3:$A$20</c:f>
              <c:numCache>
                <c:formatCode>dd/mm/yy;@</c:formatCode>
                <c:ptCount val="18"/>
                <c:pt idx="0">
                  <c:v>42248</c:v>
                </c:pt>
                <c:pt idx="1">
                  <c:v>42194</c:v>
                </c:pt>
                <c:pt idx="2">
                  <c:v>42200</c:v>
                </c:pt>
                <c:pt idx="3">
                  <c:v>42212</c:v>
                </c:pt>
                <c:pt idx="4">
                  <c:v>42215</c:v>
                </c:pt>
                <c:pt idx="5">
                  <c:v>42219</c:v>
                </c:pt>
                <c:pt idx="6">
                  <c:v>42224</c:v>
                </c:pt>
                <c:pt idx="7">
                  <c:v>42230</c:v>
                </c:pt>
                <c:pt idx="8">
                  <c:v>42236</c:v>
                </c:pt>
                <c:pt idx="9">
                  <c:v>42244</c:v>
                </c:pt>
                <c:pt idx="10">
                  <c:v>42257</c:v>
                </c:pt>
                <c:pt idx="11">
                  <c:v>42261</c:v>
                </c:pt>
                <c:pt idx="12">
                  <c:v>42263</c:v>
                </c:pt>
                <c:pt idx="13">
                  <c:v>42265</c:v>
                </c:pt>
                <c:pt idx="14">
                  <c:v>42273</c:v>
                </c:pt>
                <c:pt idx="15">
                  <c:v>42269</c:v>
                </c:pt>
                <c:pt idx="16">
                  <c:v>42276</c:v>
                </c:pt>
                <c:pt idx="17">
                  <c:v>42277</c:v>
                </c:pt>
              </c:numCache>
            </c:numRef>
          </c:cat>
          <c:val>
            <c:numRef>
              <c:f>Sheet2!$N$3:$N$20</c:f>
              <c:numCache>
                <c:formatCode>0.000</c:formatCode>
                <c:ptCount val="18"/>
                <c:pt idx="0">
                  <c:v>6.8526374362915893E-2</c:v>
                </c:pt>
                <c:pt idx="1">
                  <c:v>6.8526374362915893E-2</c:v>
                </c:pt>
                <c:pt idx="2">
                  <c:v>6.8526374362915893E-2</c:v>
                </c:pt>
                <c:pt idx="3">
                  <c:v>6.8526374362915893E-2</c:v>
                </c:pt>
                <c:pt idx="4">
                  <c:v>6.8526374362915893E-2</c:v>
                </c:pt>
                <c:pt idx="5">
                  <c:v>6.8526374362915893E-2</c:v>
                </c:pt>
                <c:pt idx="6">
                  <c:v>6.8526374362915893E-2</c:v>
                </c:pt>
                <c:pt idx="7">
                  <c:v>6.8526374362915893E-2</c:v>
                </c:pt>
                <c:pt idx="8">
                  <c:v>6.8526374362915893E-2</c:v>
                </c:pt>
                <c:pt idx="9">
                  <c:v>6.8526374362915893E-2</c:v>
                </c:pt>
                <c:pt idx="10">
                  <c:v>6.8526374362915893E-2</c:v>
                </c:pt>
                <c:pt idx="11">
                  <c:v>6.8526374362915893E-2</c:v>
                </c:pt>
                <c:pt idx="12">
                  <c:v>6.8526374362915893E-2</c:v>
                </c:pt>
                <c:pt idx="13">
                  <c:v>6.8526374362915893E-2</c:v>
                </c:pt>
                <c:pt idx="14">
                  <c:v>6.8526374362915893E-2</c:v>
                </c:pt>
                <c:pt idx="15">
                  <c:v>6.8526374362915893E-2</c:v>
                </c:pt>
                <c:pt idx="16">
                  <c:v>6.8526374362915893E-2</c:v>
                </c:pt>
                <c:pt idx="17">
                  <c:v>6.8526374362915893E-2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C4-43FD-A794-325A5DC09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02207"/>
        <c:axId val="342394175"/>
      </c:lineChart>
      <c:dateAx>
        <c:axId val="422002207"/>
        <c:scaling>
          <c:orientation val="minMax"/>
        </c:scaling>
        <c:delete val="0"/>
        <c:axPos val="b"/>
        <c:numFmt formatCode="[$-421]dd\ mmmm\ 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394175"/>
        <c:crosses val="autoZero"/>
        <c:auto val="1"/>
        <c:lblOffset val="100"/>
        <c:baseTimeUnit val="days"/>
      </c:dateAx>
      <c:valAx>
        <c:axId val="34239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00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872289956829072"/>
          <c:y val="0.63183366358331905"/>
          <c:w val="0.14123551085598618"/>
          <c:h val="0.33912010999662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57330</xdr:colOff>
      <xdr:row>21</xdr:row>
      <xdr:rowOff>106391</xdr:rowOff>
    </xdr:from>
    <xdr:to>
      <xdr:col>17</xdr:col>
      <xdr:colOff>333554</xdr:colOff>
      <xdr:row>40</xdr:row>
      <xdr:rowOff>134966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9A256C4-6654-876E-FFA1-0C4F2A7E9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workbookViewId="0">
      <selection activeCell="H1" sqref="H1:H19"/>
    </sheetView>
  </sheetViews>
  <sheetFormatPr defaultRowHeight="15" x14ac:dyDescent="0.25"/>
  <cols>
    <col min="1" max="1" width="12.28515625" customWidth="1"/>
    <col min="2" max="2" width="16.140625" customWidth="1"/>
    <col min="3" max="3" width="15.140625" customWidth="1"/>
    <col min="4" max="4" width="18" customWidth="1"/>
    <col min="5" max="5" width="10.140625" customWidth="1"/>
    <col min="6" max="6" width="10.85546875" customWidth="1"/>
    <col min="7" max="7" width="15.42578125" customWidth="1"/>
    <col min="11" max="11" width="10.7109375" customWidth="1"/>
    <col min="14" max="14" width="19.140625" customWidth="1"/>
    <col min="15" max="15" width="14" customWidth="1"/>
    <col min="17" max="17" width="13.85546875" customWidth="1"/>
  </cols>
  <sheetData>
    <row r="1" spans="1:15" ht="15.75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9" t="s">
        <v>12</v>
      </c>
    </row>
    <row r="2" spans="1:15" ht="15.75" x14ac:dyDescent="0.25">
      <c r="A2" s="2">
        <v>46</v>
      </c>
      <c r="B2" s="2">
        <v>575</v>
      </c>
      <c r="C2" s="2">
        <v>25</v>
      </c>
      <c r="D2" s="3">
        <v>4.3478260869565215</v>
      </c>
      <c r="E2" s="2">
        <v>7.1400000000000001E-4</v>
      </c>
      <c r="F2" s="6">
        <f t="shared" ref="F2:F19" si="0">I21+E2</f>
        <v>4.0558068104336719E-3</v>
      </c>
      <c r="G2" s="6">
        <f>E2-I21</f>
        <v>-2.6278068104336715E-3</v>
      </c>
      <c r="H2" s="8" t="s">
        <v>13</v>
      </c>
      <c r="I2">
        <v>1</v>
      </c>
      <c r="J2">
        <f>I2-E2</f>
        <v>0.99928600000000001</v>
      </c>
      <c r="K2" s="1">
        <f>J2*E2</f>
        <v>7.1349020400000005E-4</v>
      </c>
      <c r="L2">
        <v>3</v>
      </c>
      <c r="N2">
        <f>K2/B2</f>
        <v>1.2408525286956523E-6</v>
      </c>
      <c r="O2">
        <f>SQRT(N2)</f>
        <v>1.1139356034778906E-3</v>
      </c>
    </row>
    <row r="3" spans="1:15" ht="15.75" x14ac:dyDescent="0.25">
      <c r="A3" s="2">
        <v>47</v>
      </c>
      <c r="B3" s="2">
        <v>1400</v>
      </c>
      <c r="C3" s="2">
        <v>0</v>
      </c>
      <c r="D3" s="3">
        <v>0</v>
      </c>
      <c r="E3" s="2">
        <v>7.1400000000000001E-4</v>
      </c>
      <c r="F3" s="6">
        <f t="shared" si="0"/>
        <v>2.8556635450042106E-3</v>
      </c>
      <c r="G3" s="6">
        <f t="shared" ref="G3:G18" si="1">E3-I22</f>
        <v>-1.4276635450042104E-3</v>
      </c>
      <c r="H3" s="8">
        <v>42186</v>
      </c>
      <c r="I3">
        <v>1</v>
      </c>
      <c r="J3">
        <f t="shared" ref="J3:J19" si="2">I3-E3</f>
        <v>0.99928600000000001</v>
      </c>
      <c r="K3" s="1">
        <f t="shared" ref="K3:K19" si="3">J3*E3</f>
        <v>7.1349020400000005E-4</v>
      </c>
      <c r="L3">
        <v>3</v>
      </c>
      <c r="N3">
        <f t="shared" ref="N3:N18" si="4">K3/B3</f>
        <v>5.0963586000000002E-7</v>
      </c>
      <c r="O3">
        <f>SQRT(N3)</f>
        <v>7.1388784833473673E-4</v>
      </c>
    </row>
    <row r="4" spans="1:15" ht="15.75" x14ac:dyDescent="0.25">
      <c r="A4" s="2">
        <v>48</v>
      </c>
      <c r="B4" s="2">
        <v>603000</v>
      </c>
      <c r="C4" s="2">
        <v>71</v>
      </c>
      <c r="D4" s="3">
        <v>1.1774461028192372E-2</v>
      </c>
      <c r="E4" s="2">
        <v>7.1400000000000001E-4</v>
      </c>
      <c r="F4" s="6">
        <f t="shared" si="0"/>
        <v>8.1719451304399892E-4</v>
      </c>
      <c r="G4" s="6">
        <f t="shared" si="1"/>
        <v>6.1080548695600109E-4</v>
      </c>
      <c r="H4" s="8" t="s">
        <v>14</v>
      </c>
      <c r="I4">
        <v>1</v>
      </c>
      <c r="J4">
        <f t="shared" si="2"/>
        <v>0.99928600000000001</v>
      </c>
      <c r="K4" s="1">
        <f t="shared" si="3"/>
        <v>7.1349020400000005E-4</v>
      </c>
      <c r="L4">
        <v>3</v>
      </c>
      <c r="N4">
        <f t="shared" si="4"/>
        <v>1.1832341691542289E-9</v>
      </c>
      <c r="O4">
        <f>SQRT(N4)</f>
        <v>3.43981710146663E-5</v>
      </c>
    </row>
    <row r="5" spans="1:15" ht="15.75" x14ac:dyDescent="0.25">
      <c r="A5" s="2">
        <v>49</v>
      </c>
      <c r="B5" s="2">
        <v>8575</v>
      </c>
      <c r="C5" s="2">
        <v>62</v>
      </c>
      <c r="D5" s="3">
        <v>0.72303206997084546</v>
      </c>
      <c r="E5" s="2">
        <v>7.1400000000000001E-4</v>
      </c>
      <c r="F5" s="6">
        <f t="shared" si="0"/>
        <v>1.5793627518242842E-3</v>
      </c>
      <c r="G5" s="6">
        <f t="shared" si="1"/>
        <v>-1.513627518242843E-4</v>
      </c>
      <c r="H5" s="8" t="s">
        <v>15</v>
      </c>
      <c r="I5">
        <v>1</v>
      </c>
      <c r="J5">
        <f t="shared" si="2"/>
        <v>0.99928600000000001</v>
      </c>
      <c r="K5" s="1">
        <f t="shared" si="3"/>
        <v>7.1349020400000005E-4</v>
      </c>
      <c r="L5">
        <v>3</v>
      </c>
      <c r="N5">
        <f t="shared" si="4"/>
        <v>8.3205854693877556E-8</v>
      </c>
      <c r="O5">
        <f>SQRT(N5)</f>
        <v>2.8845425060809477E-4</v>
      </c>
    </row>
    <row r="6" spans="1:15" ht="15.75" x14ac:dyDescent="0.25">
      <c r="A6" s="2">
        <v>50</v>
      </c>
      <c r="B6" s="2">
        <v>12700</v>
      </c>
      <c r="C6" s="2">
        <v>50</v>
      </c>
      <c r="D6" s="3">
        <v>0.39370078740157477</v>
      </c>
      <c r="E6" s="2">
        <v>7.1400000000000001E-4</v>
      </c>
      <c r="F6" s="6">
        <f t="shared" si="0"/>
        <v>1.4250717117229444E-3</v>
      </c>
      <c r="G6" s="6">
        <f t="shared" si="1"/>
        <v>2.9282882770554622E-6</v>
      </c>
      <c r="H6" s="8" t="s">
        <v>16</v>
      </c>
      <c r="I6">
        <v>1</v>
      </c>
      <c r="J6">
        <f t="shared" si="2"/>
        <v>0.99928600000000001</v>
      </c>
      <c r="K6" s="1">
        <f t="shared" si="3"/>
        <v>7.1349020400000005E-4</v>
      </c>
      <c r="L6">
        <v>3</v>
      </c>
      <c r="N6">
        <f t="shared" si="4"/>
        <v>5.6180331023622049E-8</v>
      </c>
      <c r="O6">
        <f>SQRT(N6)</f>
        <v>2.3702390390764819E-4</v>
      </c>
    </row>
    <row r="7" spans="1:15" ht="15.75" x14ac:dyDescent="0.25">
      <c r="A7" s="2">
        <v>51</v>
      </c>
      <c r="B7" s="2">
        <v>5550</v>
      </c>
      <c r="C7" s="2">
        <v>18</v>
      </c>
      <c r="D7" s="3">
        <v>0.32432432432432429</v>
      </c>
      <c r="E7" s="2">
        <v>7.1400000000000001E-4</v>
      </c>
      <c r="F7" s="6">
        <f t="shared" si="0"/>
        <v>1.7896445238189155E-3</v>
      </c>
      <c r="G7" s="6">
        <f t="shared" si="1"/>
        <v>-3.6164452381891548E-4</v>
      </c>
      <c r="H7" s="8" t="s">
        <v>17</v>
      </c>
      <c r="I7">
        <v>1</v>
      </c>
      <c r="J7">
        <f t="shared" si="2"/>
        <v>0.99928600000000001</v>
      </c>
      <c r="K7" s="1">
        <f t="shared" si="3"/>
        <v>7.1349020400000005E-4</v>
      </c>
      <c r="L7">
        <v>3</v>
      </c>
      <c r="N7">
        <f t="shared" si="4"/>
        <v>1.2855679351351353E-7</v>
      </c>
      <c r="O7">
        <f t="shared" ref="O7:O19" si="5">SQRT(N7)</f>
        <v>3.585481746063052E-4</v>
      </c>
    </row>
    <row r="8" spans="1:15" ht="15.75" x14ac:dyDescent="0.25">
      <c r="A8" s="5" t="s">
        <v>7</v>
      </c>
      <c r="B8" s="2">
        <v>1600</v>
      </c>
      <c r="C8" s="2">
        <v>35</v>
      </c>
      <c r="D8" s="3">
        <v>2.1875</v>
      </c>
      <c r="E8" s="2">
        <v>7.1400000000000001E-4</v>
      </c>
      <c r="F8" s="6">
        <f t="shared" si="0"/>
        <v>2.7173428057873667E-3</v>
      </c>
      <c r="G8" s="6">
        <f t="shared" si="1"/>
        <v>-1.2893428057873669E-3</v>
      </c>
      <c r="H8" s="8" t="s">
        <v>18</v>
      </c>
      <c r="I8">
        <v>1</v>
      </c>
      <c r="J8">
        <f t="shared" si="2"/>
        <v>0.99928600000000001</v>
      </c>
      <c r="K8" s="1">
        <f t="shared" si="3"/>
        <v>7.1349020400000005E-4</v>
      </c>
      <c r="L8">
        <v>3</v>
      </c>
      <c r="N8">
        <f t="shared" si="4"/>
        <v>4.4593137750000004E-7</v>
      </c>
      <c r="O8">
        <f t="shared" si="5"/>
        <v>6.6778093526245568E-4</v>
      </c>
    </row>
    <row r="9" spans="1:15" ht="15.75" x14ac:dyDescent="0.25">
      <c r="A9" s="2">
        <v>53</v>
      </c>
      <c r="B9" s="2">
        <v>5100</v>
      </c>
      <c r="C9" s="2">
        <v>37</v>
      </c>
      <c r="D9" s="3">
        <v>0.72549019607843135</v>
      </c>
      <c r="E9" s="2">
        <v>7.1400000000000001E-4</v>
      </c>
      <c r="F9" s="6">
        <f t="shared" si="0"/>
        <v>1.8360964129699373E-3</v>
      </c>
      <c r="G9" s="6">
        <f t="shared" si="1"/>
        <v>-4.0809641296993726E-4</v>
      </c>
      <c r="H9" s="8" t="s">
        <v>19</v>
      </c>
      <c r="I9">
        <v>1</v>
      </c>
      <c r="J9">
        <f t="shared" si="2"/>
        <v>0.99928600000000001</v>
      </c>
      <c r="K9" s="1">
        <f t="shared" si="3"/>
        <v>7.1349020400000005E-4</v>
      </c>
      <c r="L9">
        <v>3</v>
      </c>
      <c r="N9">
        <f t="shared" si="4"/>
        <v>1.3990004000000001E-7</v>
      </c>
      <c r="O9">
        <f t="shared" si="5"/>
        <v>3.7403213765664579E-4</v>
      </c>
    </row>
    <row r="10" spans="1:15" ht="15.75" x14ac:dyDescent="0.25">
      <c r="A10" s="2">
        <v>55</v>
      </c>
      <c r="B10" s="2">
        <v>8575</v>
      </c>
      <c r="C10" s="2">
        <v>43</v>
      </c>
      <c r="D10" s="3">
        <v>0.5014577259475218</v>
      </c>
      <c r="E10" s="2">
        <v>7.1400000000000001E-4</v>
      </c>
      <c r="F10" s="6">
        <f t="shared" si="0"/>
        <v>1.5793627518242842E-3</v>
      </c>
      <c r="G10" s="6">
        <f t="shared" si="1"/>
        <v>-1.513627518242843E-4</v>
      </c>
      <c r="H10" s="8" t="s">
        <v>20</v>
      </c>
      <c r="I10">
        <v>1</v>
      </c>
      <c r="J10">
        <f t="shared" si="2"/>
        <v>0.99928600000000001</v>
      </c>
      <c r="K10" s="1">
        <f t="shared" si="3"/>
        <v>7.1349020400000005E-4</v>
      </c>
      <c r="L10">
        <v>3</v>
      </c>
      <c r="N10">
        <f t="shared" si="4"/>
        <v>8.3205854693877556E-8</v>
      </c>
      <c r="O10">
        <f t="shared" si="5"/>
        <v>2.8845425060809477E-4</v>
      </c>
    </row>
    <row r="11" spans="1:15" ht="15.75" x14ac:dyDescent="0.25">
      <c r="A11" s="2">
        <v>56</v>
      </c>
      <c r="B11" s="2">
        <v>13200</v>
      </c>
      <c r="C11" s="2">
        <v>28</v>
      </c>
      <c r="D11" s="3">
        <v>0.21212121212121215</v>
      </c>
      <c r="E11" s="2">
        <v>7.1400000000000001E-4</v>
      </c>
      <c r="F11" s="6">
        <f t="shared" si="0"/>
        <v>1.4114744394143515E-3</v>
      </c>
      <c r="G11" s="6">
        <f t="shared" si="1"/>
        <v>1.6525560585648629E-5</v>
      </c>
      <c r="H11" s="8" t="s">
        <v>21</v>
      </c>
      <c r="I11">
        <v>1</v>
      </c>
      <c r="J11">
        <f t="shared" si="2"/>
        <v>0.99928600000000001</v>
      </c>
      <c r="K11" s="1">
        <f t="shared" si="3"/>
        <v>7.1349020400000005E-4</v>
      </c>
      <c r="L11">
        <v>3</v>
      </c>
      <c r="N11">
        <f t="shared" si="4"/>
        <v>5.4052288181818189E-8</v>
      </c>
      <c r="O11">
        <f t="shared" si="5"/>
        <v>2.324914798047838E-4</v>
      </c>
    </row>
    <row r="12" spans="1:15" ht="15.75" x14ac:dyDescent="0.25">
      <c r="A12" s="2">
        <v>57</v>
      </c>
      <c r="B12" s="2">
        <v>35200</v>
      </c>
      <c r="C12" s="2">
        <v>33</v>
      </c>
      <c r="D12" s="3">
        <v>9.375E-2</v>
      </c>
      <c r="E12" s="2">
        <v>7.1400000000000001E-4</v>
      </c>
      <c r="F12" s="6">
        <f t="shared" si="0"/>
        <v>1.1411141212997252E-3</v>
      </c>
      <c r="G12" s="6">
        <f t="shared" si="1"/>
        <v>2.8688587870027483E-4</v>
      </c>
      <c r="H12" s="8" t="s">
        <v>22</v>
      </c>
      <c r="I12">
        <v>1</v>
      </c>
      <c r="J12">
        <f t="shared" si="2"/>
        <v>0.99928600000000001</v>
      </c>
      <c r="K12" s="1">
        <f t="shared" si="3"/>
        <v>7.1349020400000005E-4</v>
      </c>
      <c r="L12">
        <v>3</v>
      </c>
      <c r="N12">
        <f t="shared" si="4"/>
        <v>2.0269608068181821E-8</v>
      </c>
      <c r="O12">
        <f>SQRT(N12)</f>
        <v>1.4237137376657506E-4</v>
      </c>
    </row>
    <row r="13" spans="1:15" ht="15.75" x14ac:dyDescent="0.25">
      <c r="A13" s="5" t="s">
        <v>8</v>
      </c>
      <c r="B13" s="2">
        <v>35200</v>
      </c>
      <c r="C13" s="2">
        <v>31</v>
      </c>
      <c r="D13" s="3">
        <v>8.8068181818181823E-2</v>
      </c>
      <c r="E13" s="2">
        <v>7.1400000000000001E-4</v>
      </c>
      <c r="F13" s="6">
        <f t="shared" si="0"/>
        <v>1.1411141212997252E-3</v>
      </c>
      <c r="G13" s="6">
        <f t="shared" si="1"/>
        <v>2.8688587870027483E-4</v>
      </c>
      <c r="H13" s="8" t="s">
        <v>23</v>
      </c>
      <c r="I13">
        <v>1</v>
      </c>
      <c r="J13">
        <f t="shared" si="2"/>
        <v>0.99928600000000001</v>
      </c>
      <c r="K13" s="1">
        <f t="shared" si="3"/>
        <v>7.1349020400000005E-4</v>
      </c>
      <c r="L13">
        <v>3</v>
      </c>
      <c r="N13">
        <f t="shared" si="4"/>
        <v>2.0269608068181821E-8</v>
      </c>
      <c r="O13">
        <f t="shared" si="5"/>
        <v>1.4237137376657506E-4</v>
      </c>
    </row>
    <row r="14" spans="1:15" ht="15.75" x14ac:dyDescent="0.25">
      <c r="A14" s="2">
        <v>58</v>
      </c>
      <c r="B14" s="2">
        <v>27600</v>
      </c>
      <c r="C14" s="2">
        <v>30</v>
      </c>
      <c r="D14" s="3">
        <v>0.10869565217391304</v>
      </c>
      <c r="E14" s="2">
        <v>7.1400000000000001E-4</v>
      </c>
      <c r="F14" s="6">
        <f t="shared" si="0"/>
        <v>1.1963482653959013E-3</v>
      </c>
      <c r="G14" s="6">
        <f t="shared" si="1"/>
        <v>2.3165173460409872E-4</v>
      </c>
      <c r="H14" s="8">
        <v>42263</v>
      </c>
      <c r="I14">
        <v>1</v>
      </c>
      <c r="J14">
        <f t="shared" si="2"/>
        <v>0.99928600000000001</v>
      </c>
      <c r="K14" s="1">
        <f t="shared" si="3"/>
        <v>7.1349020400000005E-4</v>
      </c>
      <c r="L14">
        <v>3</v>
      </c>
      <c r="N14">
        <f t="shared" si="4"/>
        <v>2.585109434782609E-8</v>
      </c>
      <c r="O14">
        <f t="shared" si="5"/>
        <v>1.6078275513196709E-4</v>
      </c>
    </row>
    <row r="15" spans="1:15" ht="15.75" x14ac:dyDescent="0.25">
      <c r="A15" s="5" t="s">
        <v>9</v>
      </c>
      <c r="B15" s="2">
        <v>25850</v>
      </c>
      <c r="C15" s="2">
        <v>21</v>
      </c>
      <c r="D15" s="3">
        <v>8.1237911025145063E-2</v>
      </c>
      <c r="E15" s="2">
        <v>7.1400000000000001E-4</v>
      </c>
      <c r="F15" s="6">
        <f t="shared" si="0"/>
        <v>1.212407981376121E-3</v>
      </c>
      <c r="G15" s="6">
        <f t="shared" si="1"/>
        <v>2.1559201862387904E-4</v>
      </c>
      <c r="H15" s="8" t="s">
        <v>24</v>
      </c>
      <c r="I15">
        <v>1</v>
      </c>
      <c r="J15">
        <f t="shared" si="2"/>
        <v>0.99928600000000001</v>
      </c>
      <c r="K15" s="1">
        <f t="shared" si="3"/>
        <v>7.1349020400000005E-4</v>
      </c>
      <c r="L15">
        <v>3</v>
      </c>
      <c r="N15">
        <f t="shared" si="4"/>
        <v>2.7601168433268861E-8</v>
      </c>
      <c r="O15">
        <f t="shared" si="5"/>
        <v>1.6613599379204031E-4</v>
      </c>
    </row>
    <row r="16" spans="1:15" ht="15.75" x14ac:dyDescent="0.25">
      <c r="A16" s="2">
        <v>59</v>
      </c>
      <c r="B16" s="2">
        <v>11950</v>
      </c>
      <c r="C16" s="2">
        <v>25</v>
      </c>
      <c r="D16" s="3">
        <v>0.20920502092050208</v>
      </c>
      <c r="E16" s="2">
        <v>7.1400000000000001E-4</v>
      </c>
      <c r="F16" s="6">
        <f t="shared" si="0"/>
        <v>1.4470461370171838E-3</v>
      </c>
      <c r="G16" s="6">
        <f t="shared" si="1"/>
        <v>-1.9046137017183834E-5</v>
      </c>
      <c r="H16" s="8" t="s">
        <v>25</v>
      </c>
      <c r="I16">
        <v>1</v>
      </c>
      <c r="J16">
        <f t="shared" si="2"/>
        <v>0.99928600000000001</v>
      </c>
      <c r="K16" s="1">
        <f t="shared" si="3"/>
        <v>7.1349020400000005E-4</v>
      </c>
      <c r="L16">
        <v>3</v>
      </c>
      <c r="N16">
        <f t="shared" si="4"/>
        <v>5.9706293221757325E-8</v>
      </c>
      <c r="O16">
        <f t="shared" si="5"/>
        <v>2.443487123390613E-4</v>
      </c>
    </row>
    <row r="17" spans="1:15" ht="15.75" x14ac:dyDescent="0.25">
      <c r="A17" s="5" t="s">
        <v>10</v>
      </c>
      <c r="B17" s="2">
        <v>12600</v>
      </c>
      <c r="C17" s="2">
        <v>24</v>
      </c>
      <c r="D17" s="3">
        <v>0.19047619047619047</v>
      </c>
      <c r="E17" s="2">
        <v>7.1400000000000001E-4</v>
      </c>
      <c r="F17" s="6">
        <f t="shared" si="0"/>
        <v>1.4278878483347367E-3</v>
      </c>
      <c r="G17" s="6">
        <f t="shared" si="1"/>
        <v>1.1215166526327633E-7</v>
      </c>
      <c r="H17" s="8">
        <v>42269</v>
      </c>
      <c r="I17">
        <v>1</v>
      </c>
      <c r="J17">
        <f t="shared" si="2"/>
        <v>0.99928600000000001</v>
      </c>
      <c r="K17" s="1">
        <f t="shared" si="3"/>
        <v>7.1349020400000005E-4</v>
      </c>
      <c r="L17">
        <v>3</v>
      </c>
      <c r="N17">
        <f t="shared" si="4"/>
        <v>5.6626206666666671E-8</v>
      </c>
      <c r="O17">
        <f t="shared" si="5"/>
        <v>2.3796261611157889E-4</v>
      </c>
    </row>
    <row r="18" spans="1:15" ht="15.75" x14ac:dyDescent="0.25">
      <c r="A18" s="5" t="s">
        <v>11</v>
      </c>
      <c r="B18" s="2">
        <v>12600</v>
      </c>
      <c r="C18" s="2">
        <v>25</v>
      </c>
      <c r="D18" s="3">
        <v>0.1984126984126984</v>
      </c>
      <c r="E18" s="2">
        <v>7.1400000000000001E-4</v>
      </c>
      <c r="F18" s="6">
        <f t="shared" si="0"/>
        <v>1.4278878483347367E-3</v>
      </c>
      <c r="G18" s="6">
        <f t="shared" si="1"/>
        <v>1.1215166526327633E-7</v>
      </c>
      <c r="H18" s="8">
        <v>42276</v>
      </c>
      <c r="I18">
        <v>1</v>
      </c>
      <c r="J18">
        <f t="shared" si="2"/>
        <v>0.99928600000000001</v>
      </c>
      <c r="K18" s="1">
        <f t="shared" si="3"/>
        <v>7.1349020400000005E-4</v>
      </c>
      <c r="L18">
        <v>3</v>
      </c>
      <c r="N18">
        <f t="shared" si="4"/>
        <v>5.6626206666666671E-8</v>
      </c>
      <c r="O18">
        <f t="shared" si="5"/>
        <v>2.3796261611157889E-4</v>
      </c>
    </row>
    <row r="19" spans="1:15" ht="15.75" x14ac:dyDescent="0.25">
      <c r="A19" s="2">
        <v>61</v>
      </c>
      <c r="B19" s="2">
        <v>8575</v>
      </c>
      <c r="C19" s="2">
        <v>35</v>
      </c>
      <c r="D19" s="3">
        <v>0.40816326530612246</v>
      </c>
      <c r="E19" s="2">
        <v>7.1400000000000001E-4</v>
      </c>
      <c r="F19" s="6">
        <f t="shared" si="0"/>
        <v>1.5793627518242842E-3</v>
      </c>
      <c r="G19" s="6">
        <f>E19-I38</f>
        <v>-1.513627518242843E-4</v>
      </c>
      <c r="H19" s="8">
        <v>42277</v>
      </c>
      <c r="I19">
        <v>1</v>
      </c>
      <c r="J19">
        <f t="shared" si="2"/>
        <v>0.99928600000000001</v>
      </c>
      <c r="K19" s="1">
        <f t="shared" si="3"/>
        <v>7.1349020400000005E-4</v>
      </c>
      <c r="L19">
        <v>3</v>
      </c>
      <c r="N19">
        <f>K19/B19</f>
        <v>8.3205854693877556E-8</v>
      </c>
      <c r="O19">
        <f t="shared" si="5"/>
        <v>2.8845425060809477E-4</v>
      </c>
    </row>
    <row r="21" spans="1:15" x14ac:dyDescent="0.25">
      <c r="I21" s="4">
        <f t="shared" ref="I21:I38" si="6">O2*L2</f>
        <v>3.3418068104336717E-3</v>
      </c>
    </row>
    <row r="22" spans="1:15" x14ac:dyDescent="0.25">
      <c r="I22" s="4">
        <f t="shared" si="6"/>
        <v>2.1416635450042104E-3</v>
      </c>
    </row>
    <row r="23" spans="1:15" x14ac:dyDescent="0.25">
      <c r="I23" s="4">
        <f t="shared" si="6"/>
        <v>1.031945130439989E-4</v>
      </c>
    </row>
    <row r="24" spans="1:15" x14ac:dyDescent="0.25">
      <c r="I24" s="4">
        <f t="shared" si="6"/>
        <v>8.6536275182428431E-4</v>
      </c>
    </row>
    <row r="25" spans="1:15" x14ac:dyDescent="0.25">
      <c r="I25" s="4">
        <f t="shared" si="6"/>
        <v>7.1107171172294455E-4</v>
      </c>
    </row>
    <row r="26" spans="1:15" x14ac:dyDescent="0.25">
      <c r="A26">
        <v>3</v>
      </c>
      <c r="B26">
        <v>1</v>
      </c>
      <c r="C26">
        <v>200</v>
      </c>
      <c r="D26">
        <v>7.2999999999999995E-2</v>
      </c>
      <c r="F26">
        <f>B26-D26</f>
        <v>0.92700000000000005</v>
      </c>
      <c r="G26">
        <f>F26*D26</f>
        <v>6.7670999999999995E-2</v>
      </c>
      <c r="I26" s="4">
        <f t="shared" si="6"/>
        <v>1.0756445238189155E-3</v>
      </c>
    </row>
    <row r="27" spans="1:15" x14ac:dyDescent="0.25">
      <c r="G27">
        <f>G26/C26</f>
        <v>3.3835499999999998E-4</v>
      </c>
      <c r="I27" s="4">
        <f t="shared" si="6"/>
        <v>2.0033428057873669E-3</v>
      </c>
    </row>
    <row r="28" spans="1:15" x14ac:dyDescent="0.25">
      <c r="I28" s="4">
        <f t="shared" si="6"/>
        <v>1.1220964129699373E-3</v>
      </c>
    </row>
    <row r="29" spans="1:15" x14ac:dyDescent="0.25">
      <c r="F29">
        <f>SQRT(G27)</f>
        <v>1.8394428504305317E-2</v>
      </c>
      <c r="I29" s="4">
        <f t="shared" si="6"/>
        <v>8.6536275182428431E-4</v>
      </c>
    </row>
    <row r="30" spans="1:15" x14ac:dyDescent="0.25">
      <c r="F30">
        <f>F29*A26</f>
        <v>5.5183285512915951E-2</v>
      </c>
      <c r="I30" s="4">
        <f t="shared" si="6"/>
        <v>6.9747443941435138E-4</v>
      </c>
    </row>
    <row r="31" spans="1:15" x14ac:dyDescent="0.25">
      <c r="F31">
        <f>D26-F30</f>
        <v>1.7816714487084044E-2</v>
      </c>
      <c r="I31" s="4">
        <f t="shared" si="6"/>
        <v>4.2711412129972518E-4</v>
      </c>
    </row>
    <row r="32" spans="1:15" x14ac:dyDescent="0.25">
      <c r="I32" s="4">
        <f t="shared" si="6"/>
        <v>4.2711412129972518E-4</v>
      </c>
    </row>
    <row r="33" spans="9:9" x14ac:dyDescent="0.25">
      <c r="I33" s="4">
        <f t="shared" si="6"/>
        <v>4.8234826539590128E-4</v>
      </c>
    </row>
    <row r="34" spans="9:9" x14ac:dyDescent="0.25">
      <c r="I34" s="4">
        <f t="shared" si="6"/>
        <v>4.9840798137612097E-4</v>
      </c>
    </row>
    <row r="35" spans="9:9" x14ac:dyDescent="0.25">
      <c r="I35" s="4">
        <f t="shared" si="6"/>
        <v>7.3304613701718384E-4</v>
      </c>
    </row>
    <row r="36" spans="9:9" x14ac:dyDescent="0.25">
      <c r="I36" s="4">
        <f t="shared" si="6"/>
        <v>7.1388784833473673E-4</v>
      </c>
    </row>
    <row r="37" spans="9:9" x14ac:dyDescent="0.25">
      <c r="I37" s="4">
        <f t="shared" si="6"/>
        <v>7.1388784833473673E-4</v>
      </c>
    </row>
    <row r="38" spans="9:9" x14ac:dyDescent="0.25">
      <c r="I38" s="4">
        <f t="shared" si="6"/>
        <v>8.6536275182428431E-4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1151-0283-479D-A8D3-DA8263066D63}">
  <dimension ref="A1:Q27"/>
  <sheetViews>
    <sheetView tabSelected="1" zoomScale="106" zoomScaleNormal="106" workbookViewId="0">
      <selection sqref="A1:K21"/>
    </sheetView>
  </sheetViews>
  <sheetFormatPr defaultRowHeight="15" x14ac:dyDescent="0.25"/>
  <cols>
    <col min="1" max="1" width="11" customWidth="1"/>
    <col min="2" max="2" width="7.28515625" customWidth="1"/>
    <col min="3" max="3" width="9.85546875" customWidth="1"/>
    <col min="4" max="8" width="5.7109375" customWidth="1"/>
    <col min="9" max="9" width="10.7109375" customWidth="1"/>
    <col min="10" max="10" width="8.7109375" customWidth="1"/>
    <col min="11" max="11" width="10.7109375" customWidth="1"/>
    <col min="16" max="16" width="14.5703125" customWidth="1"/>
  </cols>
  <sheetData>
    <row r="1" spans="1:17" ht="15.75" customHeight="1" x14ac:dyDescent="0.25">
      <c r="A1" s="27" t="s">
        <v>12</v>
      </c>
      <c r="B1" s="31" t="s">
        <v>6</v>
      </c>
      <c r="C1" s="31" t="s">
        <v>0</v>
      </c>
      <c r="D1" s="29" t="s">
        <v>26</v>
      </c>
      <c r="E1" s="29"/>
      <c r="F1" s="29"/>
      <c r="G1" s="29"/>
      <c r="H1" s="29"/>
      <c r="I1" s="29" t="s">
        <v>27</v>
      </c>
      <c r="J1" s="31" t="s">
        <v>1</v>
      </c>
      <c r="K1" s="33" t="s">
        <v>2</v>
      </c>
      <c r="L1" s="35" t="s">
        <v>3</v>
      </c>
      <c r="M1" s="37" t="s">
        <v>4</v>
      </c>
      <c r="N1" s="39" t="s">
        <v>5</v>
      </c>
    </row>
    <row r="2" spans="1:17" x14ac:dyDescent="0.25">
      <c r="A2" s="28"/>
      <c r="B2" s="32"/>
      <c r="C2" s="32"/>
      <c r="D2" s="10" t="s">
        <v>28</v>
      </c>
      <c r="E2" s="10" t="s">
        <v>29</v>
      </c>
      <c r="F2" s="10" t="s">
        <v>30</v>
      </c>
      <c r="G2" s="10" t="s">
        <v>31</v>
      </c>
      <c r="H2" s="10" t="s">
        <v>32</v>
      </c>
      <c r="I2" s="30"/>
      <c r="J2" s="32"/>
      <c r="K2" s="34"/>
      <c r="L2" s="36"/>
      <c r="M2" s="38"/>
      <c r="N2" s="40"/>
    </row>
    <row r="3" spans="1:17" x14ac:dyDescent="0.25">
      <c r="A3" s="14">
        <v>42248</v>
      </c>
      <c r="B3" s="12">
        <v>46</v>
      </c>
      <c r="C3" s="12">
        <v>305</v>
      </c>
      <c r="D3" s="11">
        <v>5</v>
      </c>
      <c r="E3" s="11">
        <v>3</v>
      </c>
      <c r="F3" s="11">
        <v>10</v>
      </c>
      <c r="G3" s="11">
        <v>2</v>
      </c>
      <c r="H3" s="11">
        <v>5</v>
      </c>
      <c r="I3" s="12" t="s">
        <v>33</v>
      </c>
      <c r="J3" s="12">
        <v>25</v>
      </c>
      <c r="K3" s="18">
        <f t="shared" ref="K3:K21" si="0">J3/C3</f>
        <v>8.1967213114754092E-2</v>
      </c>
      <c r="L3" s="23">
        <f t="shared" ref="L3:L20" si="1">$J$21/$C$21</f>
        <v>8.02828618968386E-2</v>
      </c>
      <c r="M3" s="17">
        <f t="shared" ref="M3:M20" si="2">L3+(3*$P$6)</f>
        <v>9.2039349430761308E-2</v>
      </c>
      <c r="N3" s="18">
        <f t="shared" ref="N3:N20" si="3">L3-(3*$P$6)</f>
        <v>6.8526374362915893E-2</v>
      </c>
      <c r="Q3">
        <f>SUM(D3:H3)</f>
        <v>25</v>
      </c>
    </row>
    <row r="4" spans="1:17" x14ac:dyDescent="0.25">
      <c r="A4" s="14">
        <v>42194</v>
      </c>
      <c r="B4" s="12">
        <v>47</v>
      </c>
      <c r="C4" s="12">
        <v>200</v>
      </c>
      <c r="D4" s="11">
        <v>2</v>
      </c>
      <c r="E4" s="11">
        <v>3</v>
      </c>
      <c r="F4" s="11">
        <v>6</v>
      </c>
      <c r="G4" s="11">
        <v>4</v>
      </c>
      <c r="H4" s="11">
        <v>0</v>
      </c>
      <c r="I4" s="12" t="s">
        <v>33</v>
      </c>
      <c r="J4" s="12">
        <v>15</v>
      </c>
      <c r="K4" s="18">
        <f t="shared" si="0"/>
        <v>7.4999999999999997E-2</v>
      </c>
      <c r="L4" s="23">
        <f t="shared" si="1"/>
        <v>8.02828618968386E-2</v>
      </c>
      <c r="M4" s="17">
        <f t="shared" si="2"/>
        <v>9.2039349430761308E-2</v>
      </c>
      <c r="N4" s="18">
        <f t="shared" si="3"/>
        <v>6.8526374362915893E-2</v>
      </c>
      <c r="Q4">
        <f t="shared" ref="Q4:Q20" si="4">SUM(D4:H4)</f>
        <v>15</v>
      </c>
    </row>
    <row r="5" spans="1:17" x14ac:dyDescent="0.25">
      <c r="A5" s="14">
        <v>42200</v>
      </c>
      <c r="B5" s="12">
        <v>48</v>
      </c>
      <c r="C5" s="12">
        <v>300</v>
      </c>
      <c r="D5" s="11">
        <v>5</v>
      </c>
      <c r="E5" s="11">
        <v>7</v>
      </c>
      <c r="F5" s="11">
        <v>8</v>
      </c>
      <c r="G5" s="11">
        <v>0</v>
      </c>
      <c r="H5" s="11">
        <v>3</v>
      </c>
      <c r="I5" s="12" t="s">
        <v>34</v>
      </c>
      <c r="J5" s="12">
        <v>23</v>
      </c>
      <c r="K5" s="18">
        <f t="shared" si="0"/>
        <v>7.6666666666666661E-2</v>
      </c>
      <c r="L5" s="23">
        <f t="shared" si="1"/>
        <v>8.02828618968386E-2</v>
      </c>
      <c r="M5" s="17">
        <f t="shared" si="2"/>
        <v>9.2039349430761308E-2</v>
      </c>
      <c r="N5" s="18">
        <f t="shared" si="3"/>
        <v>6.8526374362915893E-2</v>
      </c>
      <c r="Q5">
        <f t="shared" si="4"/>
        <v>23</v>
      </c>
    </row>
    <row r="6" spans="1:17" x14ac:dyDescent="0.25">
      <c r="A6" s="14">
        <v>42212</v>
      </c>
      <c r="B6" s="12">
        <v>49</v>
      </c>
      <c r="C6" s="12">
        <v>552</v>
      </c>
      <c r="D6" s="11">
        <v>20</v>
      </c>
      <c r="E6" s="11">
        <v>7</v>
      </c>
      <c r="F6" s="11">
        <v>1</v>
      </c>
      <c r="G6" s="11">
        <v>5</v>
      </c>
      <c r="H6" s="11">
        <v>7</v>
      </c>
      <c r="I6" s="12" t="s">
        <v>34</v>
      </c>
      <c r="J6" s="12">
        <v>40</v>
      </c>
      <c r="K6" s="18">
        <f t="shared" si="0"/>
        <v>7.2463768115942032E-2</v>
      </c>
      <c r="L6" s="23">
        <f t="shared" si="1"/>
        <v>8.02828618968386E-2</v>
      </c>
      <c r="M6" s="17">
        <f t="shared" si="2"/>
        <v>9.2039349430761308E-2</v>
      </c>
      <c r="N6" s="18">
        <f t="shared" si="3"/>
        <v>6.8526374362915893E-2</v>
      </c>
      <c r="P6" s="7">
        <f>SQRT(L3*(1-L3)/C21)</f>
        <v>3.9188291779742339E-3</v>
      </c>
      <c r="Q6">
        <f t="shared" si="4"/>
        <v>40</v>
      </c>
    </row>
    <row r="7" spans="1:17" x14ac:dyDescent="0.25">
      <c r="A7" s="14">
        <v>42215</v>
      </c>
      <c r="B7" s="12">
        <v>50</v>
      </c>
      <c r="C7" s="12">
        <v>150</v>
      </c>
      <c r="D7" s="13">
        <v>0</v>
      </c>
      <c r="E7" s="11">
        <v>0</v>
      </c>
      <c r="F7" s="11">
        <v>5</v>
      </c>
      <c r="G7" s="11">
        <v>4</v>
      </c>
      <c r="H7" s="11">
        <v>3</v>
      </c>
      <c r="I7" s="12" t="s">
        <v>35</v>
      </c>
      <c r="J7" s="12">
        <v>12</v>
      </c>
      <c r="K7" s="18">
        <f t="shared" si="0"/>
        <v>0.08</v>
      </c>
      <c r="L7" s="23">
        <f t="shared" si="1"/>
        <v>8.02828618968386E-2</v>
      </c>
      <c r="M7" s="17">
        <f t="shared" si="2"/>
        <v>9.2039349430761308E-2</v>
      </c>
      <c r="N7" s="18">
        <f t="shared" si="3"/>
        <v>6.8526374362915893E-2</v>
      </c>
      <c r="Q7">
        <f t="shared" si="4"/>
        <v>12</v>
      </c>
    </row>
    <row r="8" spans="1:17" x14ac:dyDescent="0.25">
      <c r="A8" s="14">
        <v>42219</v>
      </c>
      <c r="B8" s="12">
        <v>51</v>
      </c>
      <c r="C8" s="12">
        <v>255</v>
      </c>
      <c r="D8" s="11">
        <v>8</v>
      </c>
      <c r="E8" s="11">
        <v>2</v>
      </c>
      <c r="F8" s="11">
        <v>0</v>
      </c>
      <c r="G8" s="11">
        <v>3</v>
      </c>
      <c r="H8" s="11">
        <v>5</v>
      </c>
      <c r="I8" s="12" t="s">
        <v>35</v>
      </c>
      <c r="J8" s="12">
        <v>18</v>
      </c>
      <c r="K8" s="18">
        <f t="shared" si="0"/>
        <v>7.0588235294117646E-2</v>
      </c>
      <c r="L8" s="23">
        <f t="shared" si="1"/>
        <v>8.02828618968386E-2</v>
      </c>
      <c r="M8" s="17">
        <f t="shared" si="2"/>
        <v>9.2039349430761308E-2</v>
      </c>
      <c r="N8" s="18">
        <f t="shared" si="3"/>
        <v>6.8526374362915893E-2</v>
      </c>
      <c r="Q8">
        <f t="shared" si="4"/>
        <v>18</v>
      </c>
    </row>
    <row r="9" spans="1:17" x14ac:dyDescent="0.25">
      <c r="A9" s="14">
        <v>42224</v>
      </c>
      <c r="B9" s="19" t="s">
        <v>7</v>
      </c>
      <c r="C9" s="12">
        <v>180</v>
      </c>
      <c r="D9" s="11">
        <v>3</v>
      </c>
      <c r="E9" s="11">
        <v>1</v>
      </c>
      <c r="F9" s="11">
        <v>4</v>
      </c>
      <c r="G9" s="11">
        <v>3</v>
      </c>
      <c r="H9" s="11">
        <v>4</v>
      </c>
      <c r="I9" s="12" t="s">
        <v>36</v>
      </c>
      <c r="J9" s="12">
        <v>15</v>
      </c>
      <c r="K9" s="18">
        <f t="shared" si="0"/>
        <v>8.3333333333333329E-2</v>
      </c>
      <c r="L9" s="23">
        <f t="shared" si="1"/>
        <v>8.02828618968386E-2</v>
      </c>
      <c r="M9" s="17">
        <f t="shared" si="2"/>
        <v>9.2039349430761308E-2</v>
      </c>
      <c r="N9" s="18">
        <f t="shared" si="3"/>
        <v>6.8526374362915893E-2</v>
      </c>
      <c r="Q9">
        <f t="shared" si="4"/>
        <v>15</v>
      </c>
    </row>
    <row r="10" spans="1:17" x14ac:dyDescent="0.25">
      <c r="A10" s="14">
        <v>42230</v>
      </c>
      <c r="B10" s="12">
        <v>53</v>
      </c>
      <c r="C10" s="12">
        <v>240</v>
      </c>
      <c r="D10" s="11">
        <v>4</v>
      </c>
      <c r="E10" s="11">
        <v>7</v>
      </c>
      <c r="F10" s="11">
        <v>5</v>
      </c>
      <c r="G10" s="11">
        <v>3</v>
      </c>
      <c r="H10" s="11">
        <v>2</v>
      </c>
      <c r="I10" s="12" t="s">
        <v>35</v>
      </c>
      <c r="J10" s="12">
        <v>21</v>
      </c>
      <c r="K10" s="18">
        <f t="shared" si="0"/>
        <v>8.7499999999999994E-2</v>
      </c>
      <c r="L10" s="23">
        <f t="shared" si="1"/>
        <v>8.02828618968386E-2</v>
      </c>
      <c r="M10" s="17">
        <f t="shared" si="2"/>
        <v>9.2039349430761308E-2</v>
      </c>
      <c r="N10" s="18">
        <f t="shared" si="3"/>
        <v>6.8526374362915893E-2</v>
      </c>
      <c r="Q10">
        <f t="shared" si="4"/>
        <v>21</v>
      </c>
    </row>
    <row r="11" spans="1:17" x14ac:dyDescent="0.25">
      <c r="A11" s="14">
        <v>42236</v>
      </c>
      <c r="B11" s="12">
        <v>55</v>
      </c>
      <c r="C11" s="12">
        <v>270</v>
      </c>
      <c r="D11" s="11">
        <v>6</v>
      </c>
      <c r="E11" s="11">
        <v>9</v>
      </c>
      <c r="F11" s="11">
        <v>1</v>
      </c>
      <c r="G11" s="11">
        <v>2</v>
      </c>
      <c r="H11" s="11">
        <v>5</v>
      </c>
      <c r="I11" s="12" t="s">
        <v>34</v>
      </c>
      <c r="J11" s="12">
        <v>23</v>
      </c>
      <c r="K11" s="18">
        <f t="shared" si="0"/>
        <v>8.5185185185185183E-2</v>
      </c>
      <c r="L11" s="23">
        <f t="shared" si="1"/>
        <v>8.02828618968386E-2</v>
      </c>
      <c r="M11" s="17">
        <f t="shared" si="2"/>
        <v>9.2039349430761308E-2</v>
      </c>
      <c r="N11" s="18">
        <f t="shared" si="3"/>
        <v>6.8526374362915893E-2</v>
      </c>
      <c r="Q11">
        <f t="shared" si="4"/>
        <v>23</v>
      </c>
    </row>
    <row r="12" spans="1:17" x14ac:dyDescent="0.25">
      <c r="A12" s="14">
        <v>42244</v>
      </c>
      <c r="B12" s="12">
        <v>56</v>
      </c>
      <c r="C12" s="12">
        <v>180</v>
      </c>
      <c r="D12" s="11">
        <v>4</v>
      </c>
      <c r="E12" s="11">
        <v>6</v>
      </c>
      <c r="F12" s="11">
        <v>0</v>
      </c>
      <c r="G12" s="11">
        <v>4</v>
      </c>
      <c r="H12" s="11">
        <v>1</v>
      </c>
      <c r="I12" s="12" t="s">
        <v>35</v>
      </c>
      <c r="J12" s="12">
        <v>15</v>
      </c>
      <c r="K12" s="18">
        <f t="shared" si="0"/>
        <v>8.3333333333333329E-2</v>
      </c>
      <c r="L12" s="23">
        <f t="shared" si="1"/>
        <v>8.02828618968386E-2</v>
      </c>
      <c r="M12" s="17">
        <f t="shared" si="2"/>
        <v>9.2039349430761308E-2</v>
      </c>
      <c r="N12" s="18">
        <f t="shared" si="3"/>
        <v>6.8526374362915893E-2</v>
      </c>
      <c r="Q12">
        <f t="shared" si="4"/>
        <v>15</v>
      </c>
    </row>
    <row r="13" spans="1:17" x14ac:dyDescent="0.25">
      <c r="A13" s="14">
        <v>42257</v>
      </c>
      <c r="B13" s="12">
        <v>57</v>
      </c>
      <c r="C13" s="12">
        <v>350</v>
      </c>
      <c r="D13" s="11">
        <v>0</v>
      </c>
      <c r="E13" s="11">
        <v>4</v>
      </c>
      <c r="F13" s="11">
        <v>23</v>
      </c>
      <c r="G13" s="11">
        <v>5</v>
      </c>
      <c r="H13" s="11">
        <v>1</v>
      </c>
      <c r="I13" s="12" t="s">
        <v>37</v>
      </c>
      <c r="J13" s="12">
        <v>33</v>
      </c>
      <c r="K13" s="18">
        <f t="shared" si="0"/>
        <v>9.4285714285714292E-2</v>
      </c>
      <c r="L13" s="23">
        <f t="shared" si="1"/>
        <v>8.02828618968386E-2</v>
      </c>
      <c r="M13" s="17">
        <f t="shared" si="2"/>
        <v>9.2039349430761308E-2</v>
      </c>
      <c r="N13" s="18">
        <f t="shared" si="3"/>
        <v>6.8526374362915893E-2</v>
      </c>
      <c r="Q13">
        <f t="shared" si="4"/>
        <v>33</v>
      </c>
    </row>
    <row r="14" spans="1:17" x14ac:dyDescent="0.25">
      <c r="A14" s="14">
        <v>42261</v>
      </c>
      <c r="B14" s="19" t="s">
        <v>8</v>
      </c>
      <c r="C14" s="12">
        <v>352</v>
      </c>
      <c r="D14" s="11">
        <v>11</v>
      </c>
      <c r="E14" s="11">
        <v>2</v>
      </c>
      <c r="F14" s="11">
        <v>8</v>
      </c>
      <c r="G14" s="11">
        <v>4</v>
      </c>
      <c r="H14" s="11">
        <v>6</v>
      </c>
      <c r="I14" s="12" t="s">
        <v>37</v>
      </c>
      <c r="J14" s="12">
        <v>31</v>
      </c>
      <c r="K14" s="18">
        <f t="shared" si="0"/>
        <v>8.8068181818181823E-2</v>
      </c>
      <c r="L14" s="23">
        <f t="shared" si="1"/>
        <v>8.02828618968386E-2</v>
      </c>
      <c r="M14" s="17">
        <f t="shared" si="2"/>
        <v>9.2039349430761308E-2</v>
      </c>
      <c r="N14" s="18">
        <f t="shared" si="3"/>
        <v>6.8526374362915893E-2</v>
      </c>
      <c r="Q14">
        <f t="shared" si="4"/>
        <v>31</v>
      </c>
    </row>
    <row r="15" spans="1:17" x14ac:dyDescent="0.25">
      <c r="A15" s="14">
        <v>42263</v>
      </c>
      <c r="B15" s="12">
        <v>58</v>
      </c>
      <c r="C15" s="12">
        <v>260</v>
      </c>
      <c r="D15" s="11">
        <v>13</v>
      </c>
      <c r="E15" s="11">
        <v>0</v>
      </c>
      <c r="F15" s="11">
        <v>0</v>
      </c>
      <c r="G15" s="11">
        <v>5</v>
      </c>
      <c r="H15" s="11">
        <v>2</v>
      </c>
      <c r="I15" s="12" t="s">
        <v>37</v>
      </c>
      <c r="J15" s="12">
        <v>20</v>
      </c>
      <c r="K15" s="18">
        <f t="shared" si="0"/>
        <v>7.6923076923076927E-2</v>
      </c>
      <c r="L15" s="23">
        <f t="shared" si="1"/>
        <v>8.02828618968386E-2</v>
      </c>
      <c r="M15" s="17">
        <f t="shared" si="2"/>
        <v>9.2039349430761308E-2</v>
      </c>
      <c r="N15" s="18">
        <f t="shared" si="3"/>
        <v>6.8526374362915893E-2</v>
      </c>
      <c r="Q15">
        <f t="shared" si="4"/>
        <v>20</v>
      </c>
    </row>
    <row r="16" spans="1:17" x14ac:dyDescent="0.25">
      <c r="A16" s="14">
        <v>42265</v>
      </c>
      <c r="B16" s="19" t="s">
        <v>9</v>
      </c>
      <c r="C16" s="12">
        <v>250</v>
      </c>
      <c r="D16" s="11">
        <v>4</v>
      </c>
      <c r="E16" s="11">
        <v>3</v>
      </c>
      <c r="F16" s="11">
        <v>12</v>
      </c>
      <c r="G16" s="11">
        <v>1</v>
      </c>
      <c r="H16" s="11">
        <v>1</v>
      </c>
      <c r="I16" s="12" t="s">
        <v>38</v>
      </c>
      <c r="J16" s="12">
        <v>21</v>
      </c>
      <c r="K16" s="18">
        <f t="shared" si="0"/>
        <v>8.4000000000000005E-2</v>
      </c>
      <c r="L16" s="23">
        <f t="shared" si="1"/>
        <v>8.02828618968386E-2</v>
      </c>
      <c r="M16" s="17">
        <f t="shared" si="2"/>
        <v>9.2039349430761308E-2</v>
      </c>
      <c r="N16" s="18">
        <f t="shared" si="3"/>
        <v>6.8526374362915893E-2</v>
      </c>
      <c r="Q16">
        <f t="shared" si="4"/>
        <v>21</v>
      </c>
    </row>
    <row r="17" spans="1:17" x14ac:dyDescent="0.25">
      <c r="A17" s="14">
        <v>42273</v>
      </c>
      <c r="B17" s="12">
        <v>59</v>
      </c>
      <c r="C17" s="12">
        <v>209</v>
      </c>
      <c r="D17" s="11">
        <v>3</v>
      </c>
      <c r="E17" s="11">
        <v>6</v>
      </c>
      <c r="F17" s="11">
        <v>0</v>
      </c>
      <c r="G17" s="11">
        <v>4</v>
      </c>
      <c r="H17" s="11">
        <v>3</v>
      </c>
      <c r="I17" s="12" t="s">
        <v>35</v>
      </c>
      <c r="J17" s="12">
        <v>16</v>
      </c>
      <c r="K17" s="18">
        <f t="shared" si="0"/>
        <v>7.6555023923444973E-2</v>
      </c>
      <c r="L17" s="23">
        <f t="shared" si="1"/>
        <v>8.02828618968386E-2</v>
      </c>
      <c r="M17" s="17">
        <f t="shared" si="2"/>
        <v>9.2039349430761308E-2</v>
      </c>
      <c r="N17" s="18">
        <f t="shared" si="3"/>
        <v>6.8526374362915893E-2</v>
      </c>
      <c r="Q17">
        <f t="shared" si="4"/>
        <v>16</v>
      </c>
    </row>
    <row r="18" spans="1:17" x14ac:dyDescent="0.25">
      <c r="A18" s="14">
        <v>42269</v>
      </c>
      <c r="B18" s="19" t="s">
        <v>10</v>
      </c>
      <c r="C18" s="12">
        <v>200</v>
      </c>
      <c r="D18" s="11">
        <v>2</v>
      </c>
      <c r="E18" s="11">
        <v>5</v>
      </c>
      <c r="F18" s="11">
        <v>0</v>
      </c>
      <c r="G18" s="11">
        <v>5</v>
      </c>
      <c r="H18" s="11">
        <v>1</v>
      </c>
      <c r="I18" s="12" t="s">
        <v>37</v>
      </c>
      <c r="J18" s="12">
        <v>13</v>
      </c>
      <c r="K18" s="18">
        <f t="shared" si="0"/>
        <v>6.5000000000000002E-2</v>
      </c>
      <c r="L18" s="23">
        <f t="shared" si="1"/>
        <v>8.02828618968386E-2</v>
      </c>
      <c r="M18" s="17">
        <f t="shared" si="2"/>
        <v>9.2039349430761308E-2</v>
      </c>
      <c r="N18" s="18">
        <f t="shared" si="3"/>
        <v>6.8526374362915893E-2</v>
      </c>
      <c r="Q18">
        <f t="shared" si="4"/>
        <v>13</v>
      </c>
    </row>
    <row r="19" spans="1:17" x14ac:dyDescent="0.25">
      <c r="A19" s="14">
        <v>42276</v>
      </c>
      <c r="B19" s="19" t="s">
        <v>11</v>
      </c>
      <c r="C19" s="12">
        <v>380</v>
      </c>
      <c r="D19" s="11">
        <v>1</v>
      </c>
      <c r="E19" s="11">
        <v>0</v>
      </c>
      <c r="F19" s="11">
        <v>24</v>
      </c>
      <c r="G19" s="11">
        <v>5</v>
      </c>
      <c r="H19" s="11">
        <v>0</v>
      </c>
      <c r="I19" s="12" t="s">
        <v>36</v>
      </c>
      <c r="J19" s="12">
        <v>30</v>
      </c>
      <c r="K19" s="18">
        <f t="shared" si="0"/>
        <v>7.8947368421052627E-2</v>
      </c>
      <c r="L19" s="23">
        <f t="shared" si="1"/>
        <v>8.02828618968386E-2</v>
      </c>
      <c r="M19" s="17">
        <f t="shared" si="2"/>
        <v>9.2039349430761308E-2</v>
      </c>
      <c r="N19" s="18">
        <f t="shared" si="3"/>
        <v>6.8526374362915893E-2</v>
      </c>
      <c r="Q19">
        <f t="shared" si="4"/>
        <v>30</v>
      </c>
    </row>
    <row r="20" spans="1:17" x14ac:dyDescent="0.25">
      <c r="A20" s="14">
        <v>42277</v>
      </c>
      <c r="B20" s="12">
        <v>61</v>
      </c>
      <c r="C20" s="12">
        <v>175</v>
      </c>
      <c r="D20" s="11">
        <v>7</v>
      </c>
      <c r="E20" s="11">
        <v>4</v>
      </c>
      <c r="F20" s="11">
        <v>0</v>
      </c>
      <c r="G20" s="11">
        <v>0</v>
      </c>
      <c r="H20" s="11">
        <v>4</v>
      </c>
      <c r="I20" s="12" t="s">
        <v>34</v>
      </c>
      <c r="J20" s="12">
        <v>15</v>
      </c>
      <c r="K20" s="18">
        <f t="shared" si="0"/>
        <v>8.5714285714285715E-2</v>
      </c>
      <c r="L20" s="23">
        <f t="shared" si="1"/>
        <v>8.02828618968386E-2</v>
      </c>
      <c r="M20" s="17">
        <f t="shared" si="2"/>
        <v>9.2039349430761308E-2</v>
      </c>
      <c r="N20" s="18">
        <f t="shared" si="3"/>
        <v>6.8526374362915893E-2</v>
      </c>
      <c r="Q20">
        <f t="shared" si="4"/>
        <v>15</v>
      </c>
    </row>
    <row r="21" spans="1:17" ht="15.75" thickBot="1" x14ac:dyDescent="0.3">
      <c r="A21" s="20" t="s">
        <v>39</v>
      </c>
      <c r="B21" s="15"/>
      <c r="C21" s="15">
        <f t="shared" ref="C21:H21" si="5">SUM(C3:C20)</f>
        <v>4808</v>
      </c>
      <c r="D21" s="22">
        <f t="shared" si="5"/>
        <v>98</v>
      </c>
      <c r="E21" s="22">
        <f t="shared" si="5"/>
        <v>69</v>
      </c>
      <c r="F21" s="22">
        <f t="shared" si="5"/>
        <v>107</v>
      </c>
      <c r="G21" s="22">
        <f t="shared" si="5"/>
        <v>59</v>
      </c>
      <c r="H21" s="22">
        <f t="shared" si="5"/>
        <v>53</v>
      </c>
      <c r="I21" s="16"/>
      <c r="J21" s="15">
        <f>SUM(J3:J20)</f>
        <v>386</v>
      </c>
      <c r="K21" s="25">
        <f t="shared" si="0"/>
        <v>8.02828618968386E-2</v>
      </c>
      <c r="L21" s="24"/>
      <c r="M21" s="15"/>
      <c r="N21" s="21"/>
    </row>
    <row r="24" spans="1:17" x14ac:dyDescent="0.25">
      <c r="A24" s="26"/>
    </row>
    <row r="27" spans="1:17" x14ac:dyDescent="0.25">
      <c r="A27" s="26"/>
    </row>
  </sheetData>
  <mergeCells count="10">
    <mergeCell ref="L1:L2"/>
    <mergeCell ref="M1:M2"/>
    <mergeCell ref="N1:N2"/>
    <mergeCell ref="C1:C2"/>
    <mergeCell ref="B1:B2"/>
    <mergeCell ref="A1:A2"/>
    <mergeCell ref="D1:H1"/>
    <mergeCell ref="I1:I2"/>
    <mergeCell ref="J1:J2"/>
    <mergeCell ref="K1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yoh4nd</dc:creator>
  <cp:lastModifiedBy>Mei Afitasari</cp:lastModifiedBy>
  <dcterms:created xsi:type="dcterms:W3CDTF">2015-12-01T10:21:05Z</dcterms:created>
  <dcterms:modified xsi:type="dcterms:W3CDTF">2024-02-23T00:42:27Z</dcterms:modified>
</cp:coreProperties>
</file>